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6" i="1" l="1"/>
  <c r="E16" i="1" s="1"/>
  <c r="I16" i="1" s="1"/>
  <c r="E18" i="1"/>
  <c r="I18" i="1" s="1"/>
  <c r="E17" i="1"/>
  <c r="I17" i="1" s="1"/>
  <c r="I15" i="1"/>
  <c r="E15" i="1"/>
  <c r="E14" i="1"/>
  <c r="I14" i="1" s="1"/>
  <c r="I19" i="1" l="1"/>
  <c r="I119" i="1" l="1"/>
  <c r="I118" i="1"/>
  <c r="I121" i="1" l="1"/>
  <c r="I28" i="1"/>
  <c r="D90" i="1" l="1"/>
  <c r="D89" i="1"/>
  <c r="E66" i="1"/>
  <c r="E65" i="1"/>
  <c r="D19" i="1" l="1"/>
  <c r="H113" i="1"/>
  <c r="I103" i="1"/>
  <c r="I93" i="1" l="1"/>
  <c r="I85" i="1"/>
  <c r="H78" i="1"/>
  <c r="J79" i="1"/>
  <c r="I70" i="1"/>
  <c r="J57" i="1"/>
  <c r="F56" i="1"/>
  <c r="I37" i="1" l="1"/>
  <c r="I36" i="1" s="1"/>
  <c r="I42" i="1"/>
  <c r="I45" i="1"/>
  <c r="I48" i="1"/>
  <c r="I41" i="1" l="1"/>
  <c r="I124" i="1" l="1"/>
  <c r="I127" i="1" s="1"/>
  <c r="G37" i="1"/>
  <c r="G42" i="1" s="1"/>
  <c r="G45" i="1" s="1"/>
  <c r="G48" i="1" s="1"/>
</calcChain>
</file>

<file path=xl/sharedStrings.xml><?xml version="1.0" encoding="utf-8"?>
<sst xmlns="http://schemas.openxmlformats.org/spreadsheetml/2006/main" count="180" uniqueCount="123">
  <si>
    <t>Утверждаю:</t>
  </si>
  <si>
    <t>Директор МБОУ «Андреевская оош» НМР</t>
  </si>
  <si>
    <t>1. Расчеты (обоснования) выплат персоналу (строка 210)</t>
  </si>
  <si>
    <t>Код видов расходов ____________111</t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</si>
  <si>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</si>
  <si>
    <t>1.1. Расчеты (обоснования) расходов на оплату труда</t>
  </si>
  <si>
    <t>N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</si>
  <si>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</si>
  <si>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</si>
  <si>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</si>
  <si>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Фонд оплаты труда в год, руб. (гр.3 х гр.4 х (1+ гр.8/100) х гр.9 х 12)</t>
  </si>
  <si>
    <t>всего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</si>
  <si>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</si>
  <si>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</si>
  <si>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</si>
  <si>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Директор</t>
  </si>
  <si>
    <t>Заместители директора</t>
  </si>
  <si>
    <t>Педагогические работники</t>
  </si>
  <si>
    <t>Учебно-вспомогательный перс.</t>
  </si>
  <si>
    <t>Обслуживающий персонал</t>
  </si>
  <si>
    <t>ИТОГО</t>
  </si>
  <si>
    <t>X</t>
  </si>
  <si>
    <t>Код видов расходов _____________________________________________</t>
  </si>
  <si>
    <t>Источник финансового обеспечения________________________________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</si>
  <si>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</si>
  <si>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</si>
  <si>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руб.</t>
  </si>
  <si>
    <t>Количество работников, чел.</t>
  </si>
  <si>
    <t>Количество дней</t>
  </si>
  <si>
    <t>Сумма, руб. (гр. 3 х гр.4 х гр.5)</t>
  </si>
  <si>
    <t>x</t>
  </si>
  <si>
    <t>1. Расчеты (обоснования) выплат персоналу</t>
  </si>
  <si>
    <r>
      <t>Код видов расходов ____</t>
    </r>
    <r>
      <rPr>
        <u/>
        <sz val="13.5"/>
        <color rgb="FF333333"/>
        <rFont val="Times New Roman"/>
        <family val="1"/>
        <charset val="204"/>
      </rPr>
      <t>119_________________________________________</t>
    </r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</si>
  <si>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_________________________</t>
    </r>
  </si>
  <si>
    <t>1.4. Расчет (обоснование) страховых взносов на обязательное страхование в Пенсионный фонд Российской Федерации,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</si>
  <si>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</si>
  <si>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</si>
  <si>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</si>
  <si>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Российской Федерации, всего</t>
  </si>
  <si>
    <t>в том числе: 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</si>
  <si>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</si>
  <si>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</si>
  <si>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</si>
  <si>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</si>
  <si>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</si>
  <si>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</si>
  <si>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</si>
  <si>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 ___% &lt;*&gt;</t>
  </si>
  <si>
    <t>обязательное социальное страхование от несчастных случаев на производстве и профессиональных заболеваний по ставке 0,___% &lt;*&gt;</t>
  </si>
  <si>
    <t>Страховые взносы в Федеральный фонд обязательного медицинского страхования, всего (по ставке 5,1%)</t>
  </si>
  <si>
    <t>Итого:</t>
  </si>
  <si>
    <t>2. Расчеты (обоснования) расходов на социальные и иные выплаты населению</t>
  </si>
  <si>
    <t>Код видов расходов __112___________________________________________</t>
  </si>
  <si>
    <t>Наименование показателя</t>
  </si>
  <si>
    <t>Размер одной выплаты, руб.</t>
  </si>
  <si>
    <t>Количество выплат в год</t>
  </si>
  <si>
    <t xml:space="preserve">Сумма, руб. </t>
  </si>
  <si>
    <t>Выплаты льгот на ком.услуги</t>
  </si>
  <si>
    <t>3. Расчеты (обоснования) расходов на уплату налогов, сборов и иных платежей</t>
  </si>
  <si>
    <r>
      <t xml:space="preserve">Код видов расходов  </t>
    </r>
    <r>
      <rPr>
        <u/>
        <sz val="13.5"/>
        <color rgb="FF333333"/>
        <rFont val="Times New Roman"/>
        <family val="1"/>
        <charset val="204"/>
      </rPr>
      <t>851,852,853</t>
    </r>
  </si>
  <si>
    <r>
      <t>Источник финансового обеспечения_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</t>
    </r>
  </si>
  <si>
    <t>Налоговая база, руб.</t>
  </si>
  <si>
    <t>Ставка налога, %</t>
  </si>
  <si>
    <t xml:space="preserve">Сумма исчисленного налога, подлежащего уплате, руб. </t>
  </si>
  <si>
    <t>Налог на имущество</t>
  </si>
  <si>
    <t>Земельный налог</t>
  </si>
  <si>
    <t>Транспортный н-г</t>
  </si>
  <si>
    <t>6. Расчеты (обоснования) на закупку товаров, работ, услуг</t>
  </si>
  <si>
    <t>Код видов расходов 221,223,225,226,340</t>
  </si>
  <si>
    <t>Источник финансового обеспечения_______Бюджет</t>
  </si>
  <si>
    <t>6.1. Расчет (обоснование) расходов на оплату услуг связи (221)</t>
  </si>
  <si>
    <t>Количество номеров</t>
  </si>
  <si>
    <t>Количество платежей в год</t>
  </si>
  <si>
    <t>Стоимость за единицу, руб.</t>
  </si>
  <si>
    <t>6.2. Расчет (обоснование) расходов на оплату транспортных услуг (222)</t>
  </si>
  <si>
    <t>Количество услуг перевозки</t>
  </si>
  <si>
    <t>Цена услуги перевозки, руб.</t>
  </si>
  <si>
    <t>Сумма, руб. (гр.3 х гр.4)</t>
  </si>
  <si>
    <t>Обслуживание автобусов</t>
  </si>
  <si>
    <t>6.3. Расчет (обоснование) расходов на оплату коммунальных услуг (223)</t>
  </si>
  <si>
    <t>Размер потребления ресурсов</t>
  </si>
  <si>
    <t>Тариф (с учетом НДС), руб.</t>
  </si>
  <si>
    <t>Индексация, %</t>
  </si>
  <si>
    <t>Сумма, руб</t>
  </si>
  <si>
    <t>6.5. Расчет (обоснование)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</si>
  <si>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</si>
  <si>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</si>
  <si>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руб.</t>
  </si>
  <si>
    <t>Техобслуживание охранной сигн.</t>
  </si>
  <si>
    <t>Школа,доу</t>
  </si>
  <si>
    <t>Техобслуживание пожарной сигн.</t>
  </si>
  <si>
    <t>Дезинфекция, дератизация</t>
  </si>
  <si>
    <t>Содержание в чистоте помещений</t>
  </si>
  <si>
    <t>6.6. Расчет (обоснование) расходов на оплату прочих работ, услуг (226)</t>
  </si>
  <si>
    <t>Количество договоров</t>
  </si>
  <si>
    <t>Стоимость услуги, руб.</t>
  </si>
  <si>
    <t>Услуга вневедомственной охраны</t>
  </si>
  <si>
    <t>Х</t>
  </si>
  <si>
    <t>6.7. Расчет (обоснование) расходов на приобретение основных средств и материальных запасов (340)</t>
  </si>
  <si>
    <t>Количество</t>
  </si>
  <si>
    <t>Средняя стоимость, руб.</t>
  </si>
  <si>
    <t>Электроснабжение</t>
  </si>
  <si>
    <t>Теплоснабжение</t>
  </si>
  <si>
    <t>Водоотведение</t>
  </si>
  <si>
    <t>в том числе:</t>
  </si>
  <si>
    <t>Техобслуживание стрельца-монит</t>
  </si>
  <si>
    <t>Производственный контроль</t>
  </si>
  <si>
    <t>Всего</t>
  </si>
  <si>
    <t>Услуги связи</t>
  </si>
  <si>
    <t>Техобслуживание видеонаблюдения</t>
  </si>
  <si>
    <t>Содержание здания</t>
  </si>
  <si>
    <t>ОСАГО</t>
  </si>
  <si>
    <t>Госпошлина</t>
  </si>
  <si>
    <t>Оказание услуг по активизации, настройке, демонтаж-монтажу тахографа, оформление карт</t>
  </si>
  <si>
    <t>Регистрация на биржевой площадке</t>
  </si>
  <si>
    <t>Приобретение моющих и канцтоваров</t>
  </si>
  <si>
    <t>___________________Ю.Ф. Трифонова</t>
  </si>
  <si>
    <t>СОУТ</t>
  </si>
  <si>
    <t>Охрана</t>
  </si>
  <si>
    <t>РАСЧЕТЫ (ОБОСНОВАНИЯ) К ПЛАНУ ФИНАНСОВО-ХОЗЯЙСТВЕННОЙ ДЕЯТЕЛЬНОСТИ ГОСУДАРСТВЕННОГО УЧРЕЖДЕНИЯ на 2022 год(по расходам)</t>
  </si>
  <si>
    <t>Горячее питание</t>
  </si>
  <si>
    <t>Командировачные</t>
  </si>
  <si>
    <t>на 01.10.2022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</si>
</sst>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i/>
      <sz val="13.5"/>
      <color rgb="FF333333"/>
      <name val="Times New Roman"/>
      <family val="1"/>
      <charset val="204"/>
    </font>
    <font>
      <sz val="13.5"/>
      <color rgb="FF333333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u/>
      <sz val="13.5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/>
      <right style="medium">
        <color rgb="FF333333"/>
      </right>
      <top/>
      <bottom/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/>
      <top style="medium">
        <color rgb="FF333333"/>
      </top>
      <bottom/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/>
      <bottom/>
      <diagonal/>
    </border>
    <border>
      <left style="medium">
        <color rgb="FF333333"/>
      </left>
      <right/>
      <top style="medium">
        <color rgb="FF333333"/>
      </top>
      <bottom style="medium">
        <color indexed="64"/>
      </bottom>
      <diagonal/>
    </border>
    <border>
      <left/>
      <right/>
      <top style="medium">
        <color rgb="FF333333"/>
      </top>
      <bottom style="medium">
        <color indexed="64"/>
      </bottom>
      <diagonal/>
    </border>
    <border>
      <left/>
      <right style="medium">
        <color rgb="FF333333"/>
      </right>
      <top style="medium">
        <color rgb="FF33333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49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7" fillId="0" borderId="7" xfId="0" applyFont="1" applyBorder="1" applyAlignment="1">
      <alignment horizontal="center"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21" xfId="0" applyFont="1" applyBorder="1" applyAlignment="1">
      <alignment horizontal="center" wrapText="1"/>
    </xf>
    <xf numFmtId="0" fontId="8" fillId="0" borderId="0" xfId="0" applyFont="1"/>
    <xf numFmtId="0" fontId="8" fillId="0" borderId="11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5" fillId="0" borderId="3" xfId="0" applyFont="1" applyBorder="1" applyAlignment="1">
      <alignment wrapText="1"/>
    </xf>
    <xf numFmtId="4" fontId="6" fillId="0" borderId="8" xfId="0" applyNumberFormat="1" applyFont="1" applyBorder="1" applyAlignment="1">
      <alignment horizontal="center" wrapText="1"/>
    </xf>
    <xf numFmtId="4" fontId="10" fillId="0" borderId="8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6" fillId="0" borderId="7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5" fillId="0" borderId="19" xfId="0" applyFont="1" applyBorder="1" applyAlignment="1">
      <alignment wrapText="1"/>
    </xf>
    <xf numFmtId="4" fontId="5" fillId="0" borderId="19" xfId="0" applyNumberFormat="1" applyFont="1" applyBorder="1" applyAlignment="1">
      <alignment wrapText="1"/>
    </xf>
    <xf numFmtId="2" fontId="7" fillId="0" borderId="8" xfId="0" applyNumberFormat="1" applyFont="1" applyBorder="1" applyAlignment="1">
      <alignment horizontal="center" wrapText="1"/>
    </xf>
    <xf numFmtId="2" fontId="8" fillId="0" borderId="8" xfId="0" applyNumberFormat="1" applyFont="1" applyBorder="1" applyAlignment="1">
      <alignment wrapText="1"/>
    </xf>
    <xf numFmtId="2" fontId="7" fillId="0" borderId="8" xfId="0" applyNumberFormat="1" applyFont="1" applyBorder="1" applyAlignment="1">
      <alignment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1" xfId="0" applyFont="1" applyBorder="1" applyAlignment="1">
      <alignment wrapText="1"/>
    </xf>
    <xf numFmtId="0" fontId="11" fillId="0" borderId="26" xfId="0" applyFont="1" applyBorder="1"/>
    <xf numFmtId="4" fontId="8" fillId="0" borderId="0" xfId="0" applyNumberFormat="1" applyFont="1"/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4" fontId="13" fillId="0" borderId="26" xfId="1" applyNumberFormat="1" applyFont="1" applyFill="1" applyBorder="1" applyAlignment="1">
      <alignment wrapText="1"/>
    </xf>
    <xf numFmtId="0" fontId="6" fillId="0" borderId="8" xfId="0" applyFont="1" applyBorder="1" applyAlignment="1">
      <alignment horizontal="center" wrapText="1"/>
    </xf>
    <xf numFmtId="0" fontId="8" fillId="0" borderId="4" xfId="0" applyFont="1" applyBorder="1" applyAlignment="1">
      <alignment wrapText="1"/>
    </xf>
    <xf numFmtId="0" fontId="7" fillId="0" borderId="9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2" fontId="9" fillId="0" borderId="12" xfId="0" applyNumberFormat="1" applyFont="1" applyBorder="1" applyAlignment="1">
      <alignment horizontal="center" wrapText="1"/>
    </xf>
    <xf numFmtId="2" fontId="9" fillId="0" borderId="5" xfId="0" applyNumberFormat="1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7" fillId="0" borderId="14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2" fontId="8" fillId="0" borderId="12" xfId="0" applyNumberFormat="1" applyFont="1" applyBorder="1" applyAlignment="1">
      <alignment horizontal="center" wrapText="1"/>
    </xf>
    <xf numFmtId="2" fontId="8" fillId="0" borderId="5" xfId="0" applyNumberFormat="1" applyFont="1" applyBorder="1" applyAlignment="1">
      <alignment horizontal="center" wrapText="1"/>
    </xf>
    <xf numFmtId="0" fontId="7" fillId="0" borderId="12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7" fillId="0" borderId="20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2" fontId="8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2" fontId="7" fillId="0" borderId="12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4" fontId="6" fillId="0" borderId="14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2" fontId="7" fillId="0" borderId="14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7" fillId="0" borderId="11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left"/>
    </xf>
    <xf numFmtId="0" fontId="5" fillId="0" borderId="1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4" fontId="6" fillId="0" borderId="12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9" xfId="0" applyFont="1" applyBorder="1" applyAlignment="1">
      <alignment horizontal="center" wrapText="1"/>
    </xf>
    <xf numFmtId="0" fontId="7" fillId="0" borderId="23" xfId="0" applyFont="1" applyBorder="1" applyAlignment="1">
      <alignment horizontal="center" wrapText="1"/>
    </xf>
    <xf numFmtId="0" fontId="7" fillId="0" borderId="25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7" fillId="0" borderId="23" xfId="0" applyFont="1" applyBorder="1" applyAlignment="1">
      <alignment horizontal="left" wrapText="1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4" fontId="6" fillId="0" borderId="5" xfId="0" applyNumberFormat="1" applyFont="1" applyBorder="1" applyAlignment="1">
      <alignment horizontal="center" wrapText="1"/>
    </xf>
    <xf numFmtId="4" fontId="6" fillId="0" borderId="20" xfId="0" applyNumberFormat="1" applyFont="1" applyBorder="1" applyAlignment="1">
      <alignment horizontal="center" wrapText="1"/>
    </xf>
    <xf numFmtId="4" fontId="6" fillId="0" borderId="16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15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2" fontId="11" fillId="0" borderId="26" xfId="0" applyNumberFormat="1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2" fillId="0" borderId="0" xfId="0" applyFont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7"/>
  <sheetViews>
    <sheetView tabSelected="1" workbookViewId="0">
      <selection activeCell="I50" sqref="I50"/>
    </sheetView>
  </sheetViews>
  <sheetFormatPr defaultRowHeight="15" x14ac:dyDescent="0.25"/>
  <cols>
    <col min="1" max="1" width="4.5703125" style="27" customWidth="1"/>
    <col min="2" max="2" width="12.42578125" style="27" customWidth="1"/>
    <col min="3" max="7" width="9.140625" style="27"/>
    <col min="8" max="8" width="10.85546875" style="27" customWidth="1"/>
    <col min="9" max="9" width="8.140625" style="27" customWidth="1"/>
    <col min="10" max="10" width="11.85546875" style="27" customWidth="1"/>
    <col min="11" max="11" width="4.42578125" style="27" bestFit="1" customWidth="1"/>
    <col min="12" max="12" width="9.140625" style="27"/>
    <col min="13" max="13" width="10.28515625" style="27" customWidth="1"/>
    <col min="14" max="16384" width="9.140625" style="27"/>
  </cols>
  <sheetData>
    <row r="1" spans="1:10" ht="17.25" customHeight="1" x14ac:dyDescent="0.25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</row>
    <row r="2" spans="1:10" ht="17.25" customHeight="1" x14ac:dyDescent="0.25">
      <c r="A2" s="97" t="s">
        <v>1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ht="17.25" customHeight="1" x14ac:dyDescent="0.25">
      <c r="A3" s="97" t="s">
        <v>116</v>
      </c>
      <c r="B3" s="97"/>
      <c r="C3" s="97"/>
      <c r="D3" s="97"/>
      <c r="E3" s="97"/>
      <c r="F3" s="97"/>
      <c r="G3" s="97"/>
      <c r="H3" s="97"/>
      <c r="I3" s="97"/>
      <c r="J3" s="97"/>
    </row>
    <row r="4" spans="1:10" ht="17.25" x14ac:dyDescent="0.25">
      <c r="A4" s="1"/>
      <c r="I4" s="62" t="s">
        <v>122</v>
      </c>
      <c r="J4" s="62"/>
    </row>
    <row r="5" spans="1:10" ht="55.5" customHeight="1" x14ac:dyDescent="0.3">
      <c r="A5" s="98" t="s">
        <v>119</v>
      </c>
      <c r="B5" s="98"/>
      <c r="C5" s="98"/>
      <c r="D5" s="98"/>
      <c r="E5" s="98"/>
      <c r="F5" s="98"/>
      <c r="G5" s="98"/>
      <c r="H5" s="98"/>
      <c r="I5" s="98"/>
      <c r="J5" s="98"/>
    </row>
    <row r="6" spans="1:10" ht="17.25" x14ac:dyDescent="0.25">
      <c r="A6" s="99" t="s">
        <v>2</v>
      </c>
      <c r="B6" s="99"/>
      <c r="C6" s="99"/>
      <c r="D6" s="99"/>
      <c r="E6" s="99"/>
      <c r="F6" s="99"/>
      <c r="G6" s="99"/>
      <c r="H6" s="99"/>
      <c r="I6" s="99"/>
      <c r="J6" s="99"/>
    </row>
    <row r="7" spans="1:10" ht="17.25" x14ac:dyDescent="0.25">
      <c r="A7" s="3" t="s">
        <v>3</v>
      </c>
    </row>
    <row r="8" spans="1:10" ht="17.25" x14ac:dyDescent="0.25">
      <c r="A8" s="3" t="s">
        <v>4</v>
      </c>
    </row>
    <row r="9" spans="1:10" ht="18" thickBot="1" x14ac:dyDescent="0.3">
      <c r="A9" s="100" t="s">
        <v>5</v>
      </c>
      <c r="B9" s="100"/>
      <c r="C9" s="100"/>
      <c r="D9" s="100"/>
      <c r="E9" s="100"/>
      <c r="F9" s="100"/>
      <c r="G9" s="100"/>
      <c r="H9" s="100"/>
      <c r="I9" s="100"/>
      <c r="J9" s="100"/>
    </row>
    <row r="10" spans="1:10" ht="30" customHeight="1" thickBot="1" x14ac:dyDescent="0.3">
      <c r="A10" s="107" t="s">
        <v>6</v>
      </c>
      <c r="B10" s="101" t="s">
        <v>7</v>
      </c>
      <c r="C10" s="102"/>
      <c r="D10" s="107" t="s">
        <v>8</v>
      </c>
      <c r="E10" s="110" t="s">
        <v>9</v>
      </c>
      <c r="F10" s="111"/>
      <c r="G10" s="111"/>
      <c r="H10" s="112"/>
      <c r="I10" s="101" t="s">
        <v>10</v>
      </c>
      <c r="J10" s="102"/>
    </row>
    <row r="11" spans="1:10" ht="15.75" thickBot="1" x14ac:dyDescent="0.3">
      <c r="A11" s="108"/>
      <c r="B11" s="103"/>
      <c r="C11" s="104"/>
      <c r="D11" s="108"/>
      <c r="E11" s="107" t="s">
        <v>11</v>
      </c>
      <c r="F11" s="110" t="s">
        <v>104</v>
      </c>
      <c r="G11" s="111"/>
      <c r="H11" s="112"/>
      <c r="I11" s="103"/>
      <c r="J11" s="104"/>
    </row>
    <row r="12" spans="1:10" ht="62.25" customHeight="1" thickBot="1" x14ac:dyDescent="0.3">
      <c r="A12" s="109"/>
      <c r="B12" s="105"/>
      <c r="C12" s="106"/>
      <c r="D12" s="109"/>
      <c r="E12" s="109"/>
      <c r="F12" s="4" t="s">
        <v>12</v>
      </c>
      <c r="G12" s="4" t="s">
        <v>13</v>
      </c>
      <c r="H12" s="4" t="s">
        <v>14</v>
      </c>
      <c r="I12" s="105"/>
      <c r="J12" s="106"/>
    </row>
    <row r="13" spans="1:10" ht="15.75" thickBot="1" x14ac:dyDescent="0.3">
      <c r="A13" s="5">
        <v>1</v>
      </c>
      <c r="B13" s="110">
        <v>2</v>
      </c>
      <c r="C13" s="112"/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110">
        <v>8</v>
      </c>
      <c r="J13" s="112"/>
    </row>
    <row r="14" spans="1:10" ht="15.75" thickBot="1" x14ac:dyDescent="0.3">
      <c r="A14" s="6">
        <v>1</v>
      </c>
      <c r="B14" s="136" t="s">
        <v>15</v>
      </c>
      <c r="C14" s="137"/>
      <c r="D14" s="57">
        <v>1</v>
      </c>
      <c r="E14" s="31">
        <f>SUM(F14:H14)</f>
        <v>31000</v>
      </c>
      <c r="F14" s="31">
        <v>28000</v>
      </c>
      <c r="G14" s="32"/>
      <c r="H14" s="31">
        <v>3000</v>
      </c>
      <c r="I14" s="114">
        <f>E14*12*D14</f>
        <v>372000</v>
      </c>
      <c r="J14" s="133"/>
    </row>
    <row r="15" spans="1:10" ht="15.75" customHeight="1" thickBot="1" x14ac:dyDescent="0.3">
      <c r="A15" s="6">
        <v>2</v>
      </c>
      <c r="B15" s="136" t="s">
        <v>16</v>
      </c>
      <c r="C15" s="137"/>
      <c r="D15" s="57">
        <v>1</v>
      </c>
      <c r="E15" s="31">
        <f t="shared" ref="E15:E18" si="0">SUM(F15:H15)</f>
        <v>22400</v>
      </c>
      <c r="F15" s="31">
        <v>22400</v>
      </c>
      <c r="G15" s="32"/>
      <c r="H15" s="31"/>
      <c r="I15" s="114">
        <f t="shared" ref="I15:I18" si="1">E15*12*D15</f>
        <v>268800</v>
      </c>
      <c r="J15" s="133"/>
    </row>
    <row r="16" spans="1:10" ht="26.25" customHeight="1" thickBot="1" x14ac:dyDescent="0.3">
      <c r="A16" s="6">
        <v>3</v>
      </c>
      <c r="B16" s="136" t="s">
        <v>17</v>
      </c>
      <c r="C16" s="137"/>
      <c r="D16" s="57">
        <v>15.006</v>
      </c>
      <c r="E16" s="31">
        <f t="shared" si="0"/>
        <v>29467.681951500002</v>
      </c>
      <c r="F16" s="31">
        <v>16802.09</v>
      </c>
      <c r="G16" s="31">
        <v>1387.72</v>
      </c>
      <c r="H16" s="31">
        <f>10010-12.50655+22.1628015+141.5363+973.64255+143.03685</f>
        <v>11277.871951500001</v>
      </c>
      <c r="I16" s="114">
        <f t="shared" si="1"/>
        <v>5306304.4243705077</v>
      </c>
      <c r="J16" s="133"/>
    </row>
    <row r="17" spans="1:13" ht="25.5" customHeight="1" thickBot="1" x14ac:dyDescent="0.3">
      <c r="A17" s="6">
        <v>4</v>
      </c>
      <c r="B17" s="136" t="s">
        <v>18</v>
      </c>
      <c r="C17" s="137"/>
      <c r="D17" s="57">
        <v>2</v>
      </c>
      <c r="E17" s="31">
        <f t="shared" si="0"/>
        <v>17211.79</v>
      </c>
      <c r="F17" s="31">
        <v>15091.75</v>
      </c>
      <c r="G17" s="31">
        <v>347</v>
      </c>
      <c r="H17" s="31">
        <v>1773.04</v>
      </c>
      <c r="I17" s="114">
        <f t="shared" si="1"/>
        <v>413082.96</v>
      </c>
      <c r="J17" s="133"/>
    </row>
    <row r="18" spans="1:13" ht="27" customHeight="1" thickBot="1" x14ac:dyDescent="0.3">
      <c r="A18" s="30">
        <v>5</v>
      </c>
      <c r="B18" s="138" t="s">
        <v>19</v>
      </c>
      <c r="C18" s="139"/>
      <c r="D18" s="34">
        <v>7.05</v>
      </c>
      <c r="E18" s="31">
        <f t="shared" si="0"/>
        <v>16035.49</v>
      </c>
      <c r="F18" s="35">
        <v>13665.09</v>
      </c>
      <c r="G18" s="35">
        <v>1588.15</v>
      </c>
      <c r="H18" s="35">
        <v>782.25</v>
      </c>
      <c r="I18" s="114">
        <f t="shared" si="1"/>
        <v>1356602.4539999999</v>
      </c>
      <c r="J18" s="133"/>
    </row>
    <row r="19" spans="1:13" ht="15.75" customHeight="1" thickBot="1" x14ac:dyDescent="0.3">
      <c r="A19" s="140" t="s">
        <v>20</v>
      </c>
      <c r="B19" s="141"/>
      <c r="C19" s="142"/>
      <c r="D19" s="36">
        <f>SUM(D14:D18)</f>
        <v>26.056000000000001</v>
      </c>
      <c r="E19" s="37" t="s">
        <v>97</v>
      </c>
      <c r="F19" s="37" t="s">
        <v>21</v>
      </c>
      <c r="G19" s="37" t="s">
        <v>21</v>
      </c>
      <c r="H19" s="37" t="s">
        <v>21</v>
      </c>
      <c r="I19" s="134">
        <f>SUM(I14:J18)</f>
        <v>7716789.8383705076</v>
      </c>
      <c r="J19" s="135"/>
      <c r="K19" s="45"/>
      <c r="M19" s="45"/>
    </row>
    <row r="20" spans="1:13" x14ac:dyDescent="0.25">
      <c r="A20" s="33"/>
      <c r="B20" s="33"/>
      <c r="C20" s="12"/>
      <c r="D20" s="12"/>
      <c r="E20" s="12"/>
      <c r="F20" s="12"/>
      <c r="G20" s="12"/>
      <c r="H20" s="12"/>
      <c r="I20" s="12"/>
      <c r="J20" s="13"/>
      <c r="L20" s="45"/>
    </row>
    <row r="21" spans="1:13" ht="17.25" x14ac:dyDescent="0.25">
      <c r="A21" s="73" t="s">
        <v>2</v>
      </c>
      <c r="B21" s="73"/>
      <c r="C21" s="73"/>
      <c r="D21" s="73"/>
      <c r="E21" s="73"/>
      <c r="F21" s="73"/>
      <c r="G21" s="73"/>
      <c r="H21" s="73"/>
      <c r="I21" s="73"/>
      <c r="J21" s="73"/>
    </row>
    <row r="22" spans="1:13" ht="17.25" x14ac:dyDescent="0.25">
      <c r="A22" s="3" t="s">
        <v>22</v>
      </c>
    </row>
    <row r="23" spans="1:13" ht="17.25" x14ac:dyDescent="0.25">
      <c r="A23" s="3" t="s">
        <v>23</v>
      </c>
    </row>
    <row r="24" spans="1:13" ht="32.25" customHeight="1" thickBot="1" x14ac:dyDescent="0.3">
      <c r="A24" s="80" t="s">
        <v>24</v>
      </c>
      <c r="B24" s="80"/>
      <c r="C24" s="80"/>
      <c r="D24" s="80"/>
      <c r="E24" s="80"/>
      <c r="F24" s="80"/>
      <c r="G24" s="80"/>
      <c r="H24" s="80"/>
      <c r="I24" s="80"/>
      <c r="J24" s="80"/>
    </row>
    <row r="25" spans="1:13" ht="67.5" customHeight="1" thickBot="1" x14ac:dyDescent="0.3">
      <c r="A25" s="7" t="s">
        <v>6</v>
      </c>
      <c r="B25" s="61" t="s">
        <v>25</v>
      </c>
      <c r="C25" s="59"/>
      <c r="D25" s="60"/>
      <c r="E25" s="61" t="s">
        <v>26</v>
      </c>
      <c r="F25" s="60"/>
      <c r="G25" s="8" t="s">
        <v>27</v>
      </c>
      <c r="H25" s="8" t="s">
        <v>28</v>
      </c>
      <c r="I25" s="61" t="s">
        <v>29</v>
      </c>
      <c r="J25" s="60"/>
    </row>
    <row r="26" spans="1:13" ht="16.5" thickBot="1" x14ac:dyDescent="0.3">
      <c r="A26" s="9">
        <v>1</v>
      </c>
      <c r="B26" s="61">
        <v>2</v>
      </c>
      <c r="C26" s="59"/>
      <c r="D26" s="60"/>
      <c r="E26" s="61">
        <v>3</v>
      </c>
      <c r="F26" s="60"/>
      <c r="G26" s="10">
        <v>4</v>
      </c>
      <c r="H26" s="10">
        <v>5</v>
      </c>
      <c r="I26" s="61">
        <v>6</v>
      </c>
      <c r="J26" s="60"/>
    </row>
    <row r="27" spans="1:13" ht="15.75" thickBot="1" x14ac:dyDescent="0.3">
      <c r="A27" s="58"/>
      <c r="B27" s="81" t="s">
        <v>121</v>
      </c>
      <c r="C27" s="113"/>
      <c r="D27" s="82"/>
      <c r="E27" s="81"/>
      <c r="F27" s="82"/>
      <c r="G27" s="16"/>
      <c r="H27" s="16"/>
      <c r="I27" s="81">
        <v>6300</v>
      </c>
      <c r="J27" s="82"/>
    </row>
    <row r="28" spans="1:13" ht="16.5" customHeight="1" thickBot="1" x14ac:dyDescent="0.3">
      <c r="A28" s="70" t="s">
        <v>20</v>
      </c>
      <c r="B28" s="72"/>
      <c r="C28" s="72"/>
      <c r="D28" s="71"/>
      <c r="E28" s="61" t="s">
        <v>30</v>
      </c>
      <c r="F28" s="60"/>
      <c r="G28" s="11" t="s">
        <v>30</v>
      </c>
      <c r="H28" s="11" t="s">
        <v>30</v>
      </c>
      <c r="I28" s="61">
        <f>SUM(I27:J27)</f>
        <v>6300</v>
      </c>
      <c r="J28" s="60"/>
    </row>
    <row r="30" spans="1:13" ht="17.25" x14ac:dyDescent="0.25">
      <c r="A30" s="99" t="s">
        <v>31</v>
      </c>
      <c r="B30" s="99"/>
      <c r="C30" s="99"/>
      <c r="D30" s="99"/>
      <c r="E30" s="99"/>
      <c r="F30" s="99"/>
      <c r="G30" s="99"/>
      <c r="H30" s="99"/>
      <c r="I30" s="99"/>
      <c r="J30" s="99"/>
    </row>
    <row r="31" spans="1:13" ht="17.25" x14ac:dyDescent="0.25">
      <c r="A31" s="3" t="s">
        <v>32</v>
      </c>
    </row>
    <row r="32" spans="1:13" ht="17.25" x14ac:dyDescent="0.25">
      <c r="A32" s="3" t="s">
        <v>33</v>
      </c>
    </row>
    <row r="33" spans="1:10" ht="71.25" customHeight="1" thickBot="1" x14ac:dyDescent="0.3">
      <c r="A33" s="80" t="s">
        <v>34</v>
      </c>
      <c r="B33" s="80"/>
      <c r="C33" s="80"/>
      <c r="D33" s="80"/>
      <c r="E33" s="80"/>
      <c r="F33" s="80"/>
      <c r="G33" s="80"/>
      <c r="H33" s="80"/>
      <c r="I33" s="80"/>
      <c r="J33" s="80"/>
    </row>
    <row r="34" spans="1:10" ht="32.25" thickBot="1" x14ac:dyDescent="0.3">
      <c r="A34" s="7" t="s">
        <v>6</v>
      </c>
      <c r="B34" s="61" t="s">
        <v>35</v>
      </c>
      <c r="C34" s="59"/>
      <c r="D34" s="59"/>
      <c r="E34" s="59"/>
      <c r="F34" s="60"/>
      <c r="G34" s="61" t="s">
        <v>36</v>
      </c>
      <c r="H34" s="60"/>
      <c r="I34" s="61" t="s">
        <v>37</v>
      </c>
      <c r="J34" s="60"/>
    </row>
    <row r="35" spans="1:10" ht="16.5" thickBot="1" x14ac:dyDescent="0.3">
      <c r="A35" s="9">
        <v>1</v>
      </c>
      <c r="B35" s="10">
        <v>2</v>
      </c>
      <c r="C35" s="10"/>
      <c r="D35" s="10"/>
      <c r="E35" s="10"/>
      <c r="F35" s="10"/>
      <c r="G35" s="10">
        <v>3</v>
      </c>
      <c r="H35" s="10"/>
      <c r="I35" s="10"/>
      <c r="J35" s="10">
        <v>4</v>
      </c>
    </row>
    <row r="36" spans="1:10" ht="16.5" thickBot="1" x14ac:dyDescent="0.3">
      <c r="A36" s="15">
        <v>1</v>
      </c>
      <c r="B36" s="61" t="s">
        <v>38</v>
      </c>
      <c r="C36" s="59"/>
      <c r="D36" s="59"/>
      <c r="E36" s="59"/>
      <c r="F36" s="60"/>
      <c r="G36" s="61" t="s">
        <v>21</v>
      </c>
      <c r="H36" s="60"/>
      <c r="I36" s="83">
        <f>I37</f>
        <v>1697693.7854304635</v>
      </c>
      <c r="J36" s="84"/>
    </row>
    <row r="37" spans="1:10" ht="15.75" x14ac:dyDescent="0.25">
      <c r="A37" s="85"/>
      <c r="B37" s="66" t="s">
        <v>39</v>
      </c>
      <c r="C37" s="87"/>
      <c r="D37" s="87"/>
      <c r="E37" s="87"/>
      <c r="F37" s="67"/>
      <c r="G37" s="89">
        <f>I19</f>
        <v>7716789.8383705076</v>
      </c>
      <c r="H37" s="90"/>
      <c r="I37" s="93">
        <f>I49/30.2*22</f>
        <v>1697693.7854304635</v>
      </c>
      <c r="J37" s="94"/>
    </row>
    <row r="38" spans="1:10" ht="16.5" thickBot="1" x14ac:dyDescent="0.3">
      <c r="A38" s="86"/>
      <c r="B38" s="76" t="s">
        <v>40</v>
      </c>
      <c r="C38" s="88"/>
      <c r="D38" s="88"/>
      <c r="E38" s="88"/>
      <c r="F38" s="77"/>
      <c r="G38" s="91"/>
      <c r="H38" s="92"/>
      <c r="I38" s="95"/>
      <c r="J38" s="96"/>
    </row>
    <row r="39" spans="1:10" ht="16.5" thickBot="1" x14ac:dyDescent="0.3">
      <c r="A39" s="18"/>
      <c r="B39" s="61" t="s">
        <v>41</v>
      </c>
      <c r="C39" s="59"/>
      <c r="D39" s="59"/>
      <c r="E39" s="59"/>
      <c r="F39" s="60"/>
      <c r="G39" s="81"/>
      <c r="H39" s="82"/>
      <c r="I39" s="83"/>
      <c r="J39" s="84"/>
    </row>
    <row r="40" spans="1:10" ht="52.5" customHeight="1" thickBot="1" x14ac:dyDescent="0.3">
      <c r="A40" s="18"/>
      <c r="B40" s="61" t="s">
        <v>42</v>
      </c>
      <c r="C40" s="59"/>
      <c r="D40" s="59"/>
      <c r="E40" s="59"/>
      <c r="F40" s="60"/>
      <c r="G40" s="81"/>
      <c r="H40" s="82"/>
      <c r="I40" s="83"/>
      <c r="J40" s="84"/>
    </row>
    <row r="41" spans="1:10" ht="31.5" customHeight="1" thickBot="1" x14ac:dyDescent="0.3">
      <c r="A41" s="15">
        <v>2</v>
      </c>
      <c r="B41" s="61" t="s">
        <v>43</v>
      </c>
      <c r="C41" s="59"/>
      <c r="D41" s="59"/>
      <c r="E41" s="59"/>
      <c r="F41" s="60"/>
      <c r="G41" s="61" t="s">
        <v>21</v>
      </c>
      <c r="H41" s="60"/>
      <c r="I41" s="83">
        <f>I42+I45</f>
        <v>239220.48794701986</v>
      </c>
      <c r="J41" s="84"/>
    </row>
    <row r="42" spans="1:10" ht="15.75" x14ac:dyDescent="0.25">
      <c r="A42" s="85"/>
      <c r="B42" s="66" t="s">
        <v>39</v>
      </c>
      <c r="C42" s="87"/>
      <c r="D42" s="87"/>
      <c r="E42" s="87"/>
      <c r="F42" s="67"/>
      <c r="G42" s="89">
        <f>G37</f>
        <v>7716789.8383705076</v>
      </c>
      <c r="H42" s="90"/>
      <c r="I42" s="93">
        <f>I49/30.2*2.9</f>
        <v>223786.90807947019</v>
      </c>
      <c r="J42" s="94"/>
    </row>
    <row r="43" spans="1:10" ht="49.5" customHeight="1" thickBot="1" x14ac:dyDescent="0.3">
      <c r="A43" s="86"/>
      <c r="B43" s="76" t="s">
        <v>44</v>
      </c>
      <c r="C43" s="88"/>
      <c r="D43" s="88"/>
      <c r="E43" s="88"/>
      <c r="F43" s="77"/>
      <c r="G43" s="91"/>
      <c r="H43" s="92"/>
      <c r="I43" s="95"/>
      <c r="J43" s="96"/>
    </row>
    <row r="44" spans="1:10" ht="45.75" customHeight="1" thickBot="1" x14ac:dyDescent="0.3">
      <c r="A44" s="18"/>
      <c r="B44" s="61" t="s">
        <v>45</v>
      </c>
      <c r="C44" s="59"/>
      <c r="D44" s="59"/>
      <c r="E44" s="59"/>
      <c r="F44" s="60"/>
      <c r="G44" s="81"/>
      <c r="H44" s="82"/>
      <c r="I44" s="83"/>
      <c r="J44" s="84"/>
    </row>
    <row r="45" spans="1:10" ht="45" customHeight="1" thickBot="1" x14ac:dyDescent="0.3">
      <c r="A45" s="18"/>
      <c r="B45" s="61" t="s">
        <v>46</v>
      </c>
      <c r="C45" s="59"/>
      <c r="D45" s="59"/>
      <c r="E45" s="59"/>
      <c r="F45" s="60"/>
      <c r="G45" s="114">
        <f>G42</f>
        <v>7716789.8383705076</v>
      </c>
      <c r="H45" s="115"/>
      <c r="I45" s="83">
        <f>I49/30.2*0.2</f>
        <v>15433.57986754967</v>
      </c>
      <c r="J45" s="84"/>
    </row>
    <row r="46" spans="1:10" ht="63.75" customHeight="1" thickBot="1" x14ac:dyDescent="0.3">
      <c r="A46" s="18"/>
      <c r="B46" s="61" t="s">
        <v>47</v>
      </c>
      <c r="C46" s="59"/>
      <c r="D46" s="59"/>
      <c r="E46" s="59"/>
      <c r="F46" s="60"/>
      <c r="G46" s="81"/>
      <c r="H46" s="82"/>
      <c r="I46" s="83"/>
      <c r="J46" s="84"/>
    </row>
    <row r="47" spans="1:10" ht="65.25" customHeight="1" thickBot="1" x14ac:dyDescent="0.3">
      <c r="A47" s="18"/>
      <c r="B47" s="61" t="s">
        <v>48</v>
      </c>
      <c r="C47" s="59"/>
      <c r="D47" s="59"/>
      <c r="E47" s="59"/>
      <c r="F47" s="60"/>
      <c r="G47" s="81"/>
      <c r="H47" s="82"/>
      <c r="I47" s="83"/>
      <c r="J47" s="84"/>
    </row>
    <row r="48" spans="1:10" ht="46.5" customHeight="1" thickBot="1" x14ac:dyDescent="0.3">
      <c r="A48" s="15">
        <v>3</v>
      </c>
      <c r="B48" s="61" t="s">
        <v>49</v>
      </c>
      <c r="C48" s="59"/>
      <c r="D48" s="59"/>
      <c r="E48" s="59"/>
      <c r="F48" s="60"/>
      <c r="G48" s="114">
        <f>G45</f>
        <v>7716789.8383705076</v>
      </c>
      <c r="H48" s="115"/>
      <c r="I48" s="63">
        <f>I49/30.2*5.1</f>
        <v>393556.28662251652</v>
      </c>
      <c r="J48" s="64"/>
    </row>
    <row r="49" spans="1:10" ht="16.5" customHeight="1" thickBot="1" x14ac:dyDescent="0.3">
      <c r="A49" s="70" t="s">
        <v>50</v>
      </c>
      <c r="B49" s="72"/>
      <c r="C49" s="72"/>
      <c r="D49" s="72"/>
      <c r="E49" s="72"/>
      <c r="F49" s="71"/>
      <c r="G49" s="61" t="s">
        <v>21</v>
      </c>
      <c r="H49" s="60"/>
      <c r="I49" s="63">
        <v>2330470.56</v>
      </c>
      <c r="J49" s="64"/>
    </row>
    <row r="51" spans="1:10" ht="17.25" x14ac:dyDescent="0.25">
      <c r="A51" s="99" t="s">
        <v>51</v>
      </c>
      <c r="B51" s="99"/>
      <c r="C51" s="99"/>
      <c r="D51" s="99"/>
      <c r="E51" s="99"/>
      <c r="F51" s="99"/>
      <c r="G51" s="99"/>
      <c r="H51" s="99"/>
      <c r="I51" s="99"/>
      <c r="J51" s="99"/>
    </row>
    <row r="52" spans="1:10" ht="17.25" x14ac:dyDescent="0.25">
      <c r="A52" s="3" t="s">
        <v>52</v>
      </c>
    </row>
    <row r="53" spans="1:10" ht="18" thickBot="1" x14ac:dyDescent="0.3">
      <c r="A53" s="3" t="s">
        <v>23</v>
      </c>
    </row>
    <row r="54" spans="1:10" ht="63.75" customHeight="1" thickBot="1" x14ac:dyDescent="0.3">
      <c r="A54" s="7" t="s">
        <v>6</v>
      </c>
      <c r="B54" s="61" t="s">
        <v>53</v>
      </c>
      <c r="C54" s="59"/>
      <c r="D54" s="59"/>
      <c r="E54" s="60"/>
      <c r="F54" s="61" t="s">
        <v>54</v>
      </c>
      <c r="G54" s="60"/>
      <c r="H54" s="61" t="s">
        <v>55</v>
      </c>
      <c r="I54" s="60"/>
      <c r="J54" s="8" t="s">
        <v>56</v>
      </c>
    </row>
    <row r="55" spans="1:10" ht="16.5" thickBot="1" x14ac:dyDescent="0.3">
      <c r="A55" s="9">
        <v>1</v>
      </c>
      <c r="B55" s="61">
        <v>2</v>
      </c>
      <c r="C55" s="59"/>
      <c r="D55" s="59"/>
      <c r="E55" s="60"/>
      <c r="F55" s="61">
        <v>3</v>
      </c>
      <c r="G55" s="60"/>
      <c r="H55" s="61">
        <v>4</v>
      </c>
      <c r="I55" s="60"/>
      <c r="J55" s="10">
        <v>5</v>
      </c>
    </row>
    <row r="56" spans="1:10" ht="16.5" thickBot="1" x14ac:dyDescent="0.3">
      <c r="A56" s="15">
        <v>1</v>
      </c>
      <c r="B56" s="61" t="s">
        <v>57</v>
      </c>
      <c r="C56" s="59"/>
      <c r="D56" s="59"/>
      <c r="E56" s="60"/>
      <c r="F56" s="61">
        <f>J56/H56</f>
        <v>0</v>
      </c>
      <c r="G56" s="60"/>
      <c r="H56" s="61">
        <v>12</v>
      </c>
      <c r="I56" s="60"/>
      <c r="J56" s="11"/>
    </row>
    <row r="57" spans="1:10" ht="16.5" customHeight="1" thickBot="1" x14ac:dyDescent="0.3">
      <c r="A57" s="70" t="s">
        <v>20</v>
      </c>
      <c r="B57" s="72"/>
      <c r="C57" s="72"/>
      <c r="D57" s="72"/>
      <c r="E57" s="71"/>
      <c r="F57" s="61" t="s">
        <v>21</v>
      </c>
      <c r="G57" s="60"/>
      <c r="H57" s="61" t="s">
        <v>21</v>
      </c>
      <c r="I57" s="60"/>
      <c r="J57" s="11">
        <f>J56</f>
        <v>0</v>
      </c>
    </row>
    <row r="59" spans="1:10" ht="17.25" x14ac:dyDescent="0.25">
      <c r="A59" s="99" t="s">
        <v>58</v>
      </c>
      <c r="B59" s="99"/>
      <c r="C59" s="99"/>
      <c r="D59" s="99"/>
      <c r="E59" s="99"/>
      <c r="F59" s="99"/>
      <c r="G59" s="99"/>
      <c r="H59" s="99"/>
      <c r="I59" s="99"/>
      <c r="J59" s="99"/>
    </row>
    <row r="60" spans="1:10" ht="17.25" x14ac:dyDescent="0.25">
      <c r="A60" s="3" t="s">
        <v>59</v>
      </c>
    </row>
    <row r="61" spans="1:10" ht="17.25" x14ac:dyDescent="0.25">
      <c r="A61" s="3" t="s">
        <v>60</v>
      </c>
    </row>
    <row r="62" spans="1:10" ht="18" thickBot="1" x14ac:dyDescent="0.3">
      <c r="A62" s="3"/>
    </row>
    <row r="63" spans="1:10" ht="32.25" thickBot="1" x14ac:dyDescent="0.3">
      <c r="A63" s="7" t="s">
        <v>6</v>
      </c>
      <c r="B63" s="61" t="s">
        <v>25</v>
      </c>
      <c r="C63" s="59"/>
      <c r="D63" s="60"/>
      <c r="E63" s="61" t="s">
        <v>61</v>
      </c>
      <c r="F63" s="60"/>
      <c r="G63" s="61" t="s">
        <v>62</v>
      </c>
      <c r="H63" s="60"/>
      <c r="I63" s="61" t="s">
        <v>63</v>
      </c>
      <c r="J63" s="60"/>
    </row>
    <row r="64" spans="1:10" ht="16.5" thickBot="1" x14ac:dyDescent="0.3">
      <c r="A64" s="9">
        <v>1</v>
      </c>
      <c r="B64" s="61">
        <v>2</v>
      </c>
      <c r="C64" s="59"/>
      <c r="D64" s="60"/>
      <c r="E64" s="61">
        <v>3</v>
      </c>
      <c r="F64" s="60"/>
      <c r="G64" s="61">
        <v>4</v>
      </c>
      <c r="H64" s="60"/>
      <c r="I64" s="61">
        <v>5</v>
      </c>
      <c r="J64" s="60"/>
    </row>
    <row r="65" spans="1:10" ht="16.5" customHeight="1" thickBot="1" x14ac:dyDescent="0.3">
      <c r="A65" s="15">
        <v>1</v>
      </c>
      <c r="B65" s="61" t="s">
        <v>64</v>
      </c>
      <c r="C65" s="59"/>
      <c r="D65" s="60"/>
      <c r="E65" s="61">
        <f>I65/G65*100</f>
        <v>692363.63636363635</v>
      </c>
      <c r="F65" s="60"/>
      <c r="G65" s="61">
        <v>2.2000000000000002</v>
      </c>
      <c r="H65" s="60"/>
      <c r="I65" s="61">
        <v>15232</v>
      </c>
      <c r="J65" s="60"/>
    </row>
    <row r="66" spans="1:10" ht="16.5" customHeight="1" thickBot="1" x14ac:dyDescent="0.3">
      <c r="A66" s="15">
        <v>2</v>
      </c>
      <c r="B66" s="61" t="s">
        <v>65</v>
      </c>
      <c r="C66" s="59"/>
      <c r="D66" s="60"/>
      <c r="E66" s="61">
        <f>I66/G66*100</f>
        <v>8303728.8135593217</v>
      </c>
      <c r="F66" s="60"/>
      <c r="G66" s="61">
        <v>0.59</v>
      </c>
      <c r="H66" s="60"/>
      <c r="I66" s="61">
        <v>48992</v>
      </c>
      <c r="J66" s="60"/>
    </row>
    <row r="67" spans="1:10" ht="16.5" customHeight="1" thickBot="1" x14ac:dyDescent="0.3">
      <c r="A67" s="15">
        <v>3</v>
      </c>
      <c r="B67" s="61" t="s">
        <v>111</v>
      </c>
      <c r="C67" s="59"/>
      <c r="D67" s="60"/>
      <c r="E67" s="81"/>
      <c r="F67" s="82"/>
      <c r="G67" s="81"/>
      <c r="H67" s="82"/>
      <c r="I67" s="61"/>
      <c r="J67" s="60"/>
    </row>
    <row r="68" spans="1:10" ht="16.5" thickBot="1" x14ac:dyDescent="0.3">
      <c r="A68" s="15">
        <v>4</v>
      </c>
      <c r="B68" s="61" t="s">
        <v>112</v>
      </c>
      <c r="C68" s="59"/>
      <c r="D68" s="60"/>
      <c r="E68" s="48"/>
      <c r="F68" s="49"/>
      <c r="G68" s="51"/>
      <c r="H68" s="52"/>
      <c r="I68" s="61"/>
      <c r="J68" s="60"/>
    </row>
    <row r="69" spans="1:10" ht="16.5" customHeight="1" thickBot="1" x14ac:dyDescent="0.3">
      <c r="A69" s="15">
        <v>5</v>
      </c>
      <c r="B69" s="61" t="s">
        <v>66</v>
      </c>
      <c r="C69" s="59"/>
      <c r="D69" s="60"/>
      <c r="E69" s="81"/>
      <c r="F69" s="82"/>
      <c r="G69" s="116"/>
      <c r="H69" s="117"/>
      <c r="I69" s="66">
        <v>6800</v>
      </c>
      <c r="J69" s="67"/>
    </row>
    <row r="70" spans="1:10" ht="16.5" customHeight="1" thickBot="1" x14ac:dyDescent="0.3">
      <c r="A70" s="70" t="s">
        <v>50</v>
      </c>
      <c r="B70" s="72"/>
      <c r="C70" s="72"/>
      <c r="D70" s="71"/>
      <c r="E70" s="61"/>
      <c r="F70" s="122"/>
      <c r="G70" s="118"/>
      <c r="H70" s="119"/>
      <c r="I70" s="120">
        <f>SUM(I65:J69)</f>
        <v>71024</v>
      </c>
      <c r="J70" s="121"/>
    </row>
    <row r="72" spans="1:10" ht="17.25" x14ac:dyDescent="0.25">
      <c r="A72" s="99" t="s">
        <v>67</v>
      </c>
      <c r="B72" s="99"/>
      <c r="C72" s="99"/>
      <c r="D72" s="99"/>
      <c r="E72" s="99"/>
      <c r="F72" s="99"/>
      <c r="G72" s="99"/>
      <c r="H72" s="99"/>
      <c r="I72" s="99"/>
      <c r="J72" s="99"/>
    </row>
    <row r="73" spans="1:10" ht="17.25" x14ac:dyDescent="0.25">
      <c r="A73" s="3" t="s">
        <v>68</v>
      </c>
    </row>
    <row r="74" spans="1:10" ht="17.25" x14ac:dyDescent="0.25">
      <c r="A74" s="3" t="s">
        <v>69</v>
      </c>
    </row>
    <row r="75" spans="1:10" ht="18" thickBot="1" x14ac:dyDescent="0.3">
      <c r="A75" s="65" t="s">
        <v>70</v>
      </c>
      <c r="B75" s="65"/>
      <c r="C75" s="65"/>
      <c r="D75" s="65"/>
      <c r="E75" s="65"/>
      <c r="F75" s="65"/>
      <c r="G75" s="65"/>
      <c r="H75" s="65"/>
      <c r="I75" s="65"/>
      <c r="J75" s="65"/>
    </row>
    <row r="76" spans="1:10" ht="52.5" customHeight="1" thickBot="1" x14ac:dyDescent="0.3">
      <c r="A76" s="7" t="s">
        <v>6</v>
      </c>
      <c r="B76" s="61" t="s">
        <v>25</v>
      </c>
      <c r="C76" s="59"/>
      <c r="D76" s="60"/>
      <c r="E76" s="8" t="s">
        <v>71</v>
      </c>
      <c r="F76" s="61" t="s">
        <v>72</v>
      </c>
      <c r="G76" s="60"/>
      <c r="H76" s="61" t="s">
        <v>73</v>
      </c>
      <c r="I76" s="60"/>
      <c r="J76" s="8" t="s">
        <v>56</v>
      </c>
    </row>
    <row r="77" spans="1:10" ht="16.5" thickBot="1" x14ac:dyDescent="0.3">
      <c r="A77" s="9">
        <v>1</v>
      </c>
      <c r="B77" s="61">
        <v>2</v>
      </c>
      <c r="C77" s="59"/>
      <c r="D77" s="60"/>
      <c r="E77" s="10">
        <v>3</v>
      </c>
      <c r="F77" s="61">
        <v>4</v>
      </c>
      <c r="G77" s="60"/>
      <c r="H77" s="61">
        <v>5</v>
      </c>
      <c r="I77" s="60"/>
      <c r="J77" s="10">
        <v>6</v>
      </c>
    </row>
    <row r="78" spans="1:10" ht="16.5" thickBot="1" x14ac:dyDescent="0.3">
      <c r="A78" s="15">
        <v>1</v>
      </c>
      <c r="B78" s="61" t="s">
        <v>108</v>
      </c>
      <c r="C78" s="59"/>
      <c r="D78" s="60"/>
      <c r="E78" s="11">
        <v>1</v>
      </c>
      <c r="F78" s="61">
        <v>12</v>
      </c>
      <c r="G78" s="60"/>
      <c r="H78" s="63">
        <f>J78/F78</f>
        <v>1250</v>
      </c>
      <c r="I78" s="64"/>
      <c r="J78" s="56">
        <v>15000</v>
      </c>
    </row>
    <row r="79" spans="1:10" ht="16.5" thickBot="1" x14ac:dyDescent="0.3">
      <c r="A79" s="28"/>
      <c r="B79" s="72" t="s">
        <v>50</v>
      </c>
      <c r="C79" s="72"/>
      <c r="D79" s="71"/>
      <c r="E79" s="11" t="s">
        <v>21</v>
      </c>
      <c r="F79" s="61" t="s">
        <v>21</v>
      </c>
      <c r="G79" s="60"/>
      <c r="H79" s="61" t="s">
        <v>21</v>
      </c>
      <c r="I79" s="60"/>
      <c r="J79" s="38">
        <f>SUM(J78:J78)</f>
        <v>15000</v>
      </c>
    </row>
    <row r="80" spans="1:10" ht="15.75" x14ac:dyDescent="0.25">
      <c r="A80" s="29"/>
      <c r="B80" s="19"/>
      <c r="C80" s="19"/>
      <c r="D80" s="19"/>
      <c r="E80" s="20"/>
      <c r="F80" s="21"/>
      <c r="G80" s="21"/>
      <c r="H80" s="21"/>
      <c r="I80" s="21"/>
      <c r="J80" s="22"/>
    </row>
    <row r="81" spans="1:10" ht="18" thickBot="1" x14ac:dyDescent="0.3">
      <c r="A81" s="73" t="s">
        <v>74</v>
      </c>
      <c r="B81" s="73"/>
      <c r="C81" s="73"/>
      <c r="D81" s="73"/>
      <c r="E81" s="73"/>
      <c r="F81" s="73"/>
      <c r="G81" s="73"/>
      <c r="H81" s="73"/>
      <c r="I81" s="73"/>
      <c r="J81" s="73"/>
    </row>
    <row r="82" spans="1:10" ht="32.25" thickBot="1" x14ac:dyDescent="0.3">
      <c r="A82" s="26" t="s">
        <v>6</v>
      </c>
      <c r="B82" s="74" t="s">
        <v>25</v>
      </c>
      <c r="C82" s="123"/>
      <c r="D82" s="75"/>
      <c r="E82" s="74" t="s">
        <v>75</v>
      </c>
      <c r="F82" s="75"/>
      <c r="G82" s="74" t="s">
        <v>76</v>
      </c>
      <c r="H82" s="75"/>
      <c r="I82" s="74" t="s">
        <v>77</v>
      </c>
      <c r="J82" s="78"/>
    </row>
    <row r="83" spans="1:10" ht="16.5" thickBot="1" x14ac:dyDescent="0.3">
      <c r="A83" s="9">
        <v>1</v>
      </c>
      <c r="B83" s="76">
        <v>2</v>
      </c>
      <c r="C83" s="88"/>
      <c r="D83" s="77"/>
      <c r="E83" s="76">
        <v>3</v>
      </c>
      <c r="F83" s="77"/>
      <c r="G83" s="76">
        <v>4</v>
      </c>
      <c r="H83" s="77"/>
      <c r="I83" s="76">
        <v>5</v>
      </c>
      <c r="J83" s="77"/>
    </row>
    <row r="84" spans="1:10" ht="16.5" thickBot="1" x14ac:dyDescent="0.3">
      <c r="A84" s="15">
        <v>1</v>
      </c>
      <c r="B84" s="61" t="s">
        <v>78</v>
      </c>
      <c r="C84" s="59"/>
      <c r="D84" s="60"/>
      <c r="E84" s="81"/>
      <c r="F84" s="82"/>
      <c r="G84" s="81"/>
      <c r="H84" s="82"/>
      <c r="I84" s="83">
        <v>725324.83</v>
      </c>
      <c r="J84" s="84"/>
    </row>
    <row r="85" spans="1:10" ht="16.5" customHeight="1" thickBot="1" x14ac:dyDescent="0.3">
      <c r="A85" s="70" t="s">
        <v>50</v>
      </c>
      <c r="B85" s="72"/>
      <c r="C85" s="72"/>
      <c r="D85" s="71"/>
      <c r="E85" s="81"/>
      <c r="F85" s="82"/>
      <c r="G85" s="81"/>
      <c r="H85" s="82"/>
      <c r="I85" s="83">
        <f>I84</f>
        <v>725324.83</v>
      </c>
      <c r="J85" s="84"/>
    </row>
    <row r="86" spans="1:10" ht="18" thickBot="1" x14ac:dyDescent="0.3">
      <c r="A86" s="2" t="s">
        <v>79</v>
      </c>
    </row>
    <row r="87" spans="1:10" ht="79.5" customHeight="1" thickBot="1" x14ac:dyDescent="0.3">
      <c r="A87" s="7" t="s">
        <v>6</v>
      </c>
      <c r="B87" s="61" t="s">
        <v>53</v>
      </c>
      <c r="C87" s="60"/>
      <c r="D87" s="61" t="s">
        <v>80</v>
      </c>
      <c r="E87" s="60"/>
      <c r="F87" s="61" t="s">
        <v>81</v>
      </c>
      <c r="G87" s="60"/>
      <c r="H87" s="8" t="s">
        <v>82</v>
      </c>
      <c r="I87" s="61" t="s">
        <v>83</v>
      </c>
      <c r="J87" s="60"/>
    </row>
    <row r="88" spans="1:10" ht="16.5" thickBot="1" x14ac:dyDescent="0.3">
      <c r="A88" s="9">
        <v>1</v>
      </c>
      <c r="B88" s="61">
        <v>2</v>
      </c>
      <c r="C88" s="60"/>
      <c r="D88" s="61">
        <v>3</v>
      </c>
      <c r="E88" s="60"/>
      <c r="F88" s="61">
        <v>4</v>
      </c>
      <c r="G88" s="60"/>
      <c r="H88" s="10">
        <v>5</v>
      </c>
      <c r="I88" s="61">
        <v>6</v>
      </c>
      <c r="J88" s="60"/>
    </row>
    <row r="89" spans="1:10" ht="16.5" customHeight="1" thickBot="1" x14ac:dyDescent="0.3">
      <c r="A89" s="15">
        <v>1</v>
      </c>
      <c r="B89" s="70" t="s">
        <v>101</v>
      </c>
      <c r="C89" s="71"/>
      <c r="D89" s="83">
        <f>I89/F89</f>
        <v>30424.588235294119</v>
      </c>
      <c r="E89" s="84"/>
      <c r="F89" s="83">
        <v>8.5</v>
      </c>
      <c r="G89" s="84"/>
      <c r="H89" s="39"/>
      <c r="I89" s="83">
        <v>258609</v>
      </c>
      <c r="J89" s="84"/>
    </row>
    <row r="90" spans="1:10" ht="16.5" customHeight="1" thickBot="1" x14ac:dyDescent="0.3">
      <c r="A90" s="15">
        <v>2</v>
      </c>
      <c r="B90" s="70" t="s">
        <v>102</v>
      </c>
      <c r="C90" s="71"/>
      <c r="D90" s="83">
        <f>I90/F90</f>
        <v>390.40440187079503</v>
      </c>
      <c r="E90" s="84"/>
      <c r="F90" s="83">
        <v>1999.15</v>
      </c>
      <c r="G90" s="84"/>
      <c r="H90" s="39"/>
      <c r="I90" s="83">
        <v>780476.96</v>
      </c>
      <c r="J90" s="84"/>
    </row>
    <row r="91" spans="1:10" ht="28.5" customHeight="1" thickBot="1" x14ac:dyDescent="0.3">
      <c r="A91" s="15">
        <v>3</v>
      </c>
      <c r="B91" s="70" t="s">
        <v>92</v>
      </c>
      <c r="C91" s="71"/>
      <c r="D91" s="68"/>
      <c r="E91" s="69"/>
      <c r="F91" s="68"/>
      <c r="G91" s="69"/>
      <c r="H91" s="39"/>
      <c r="I91" s="66">
        <v>15813.08</v>
      </c>
      <c r="J91" s="67"/>
    </row>
    <row r="92" spans="1:10" ht="16.5" customHeight="1" thickBot="1" x14ac:dyDescent="0.3">
      <c r="A92" s="15">
        <v>4</v>
      </c>
      <c r="B92" s="70" t="s">
        <v>103</v>
      </c>
      <c r="C92" s="71"/>
      <c r="D92" s="68"/>
      <c r="E92" s="69"/>
      <c r="F92" s="68"/>
      <c r="G92" s="69"/>
      <c r="H92" s="39"/>
      <c r="I92" s="68"/>
      <c r="J92" s="69"/>
    </row>
    <row r="93" spans="1:10" ht="16.5" customHeight="1" thickBot="1" x14ac:dyDescent="0.3">
      <c r="A93" s="70" t="s">
        <v>50</v>
      </c>
      <c r="B93" s="72"/>
      <c r="C93" s="71"/>
      <c r="D93" s="83" t="s">
        <v>21</v>
      </c>
      <c r="E93" s="84"/>
      <c r="F93" s="83" t="s">
        <v>21</v>
      </c>
      <c r="G93" s="84"/>
      <c r="H93" s="40" t="s">
        <v>21</v>
      </c>
      <c r="I93" s="83">
        <f>SUM(I89:J92)</f>
        <v>1054899.04</v>
      </c>
      <c r="J93" s="84"/>
    </row>
    <row r="94" spans="1:10" ht="43.5" customHeight="1" thickBot="1" x14ac:dyDescent="0.3">
      <c r="A94" s="126" t="s">
        <v>84</v>
      </c>
      <c r="B94" s="126"/>
      <c r="C94" s="126"/>
      <c r="D94" s="126"/>
      <c r="E94" s="126"/>
      <c r="F94" s="126"/>
      <c r="G94" s="126"/>
      <c r="H94" s="126"/>
      <c r="I94" s="126"/>
      <c r="J94" s="126"/>
    </row>
    <row r="95" spans="1:10" ht="52.5" customHeight="1" thickBot="1" x14ac:dyDescent="0.3">
      <c r="A95" s="7" t="s">
        <v>6</v>
      </c>
      <c r="B95" s="61" t="s">
        <v>53</v>
      </c>
      <c r="C95" s="59"/>
      <c r="D95" s="59"/>
      <c r="E95" s="60"/>
      <c r="F95" s="61" t="s">
        <v>85</v>
      </c>
      <c r="G95" s="60"/>
      <c r="H95" s="14" t="s">
        <v>86</v>
      </c>
      <c r="I95" s="61" t="s">
        <v>87</v>
      </c>
      <c r="J95" s="60"/>
    </row>
    <row r="96" spans="1:10" ht="16.5" thickBot="1" x14ac:dyDescent="0.3">
      <c r="A96" s="9">
        <v>1</v>
      </c>
      <c r="B96" s="61">
        <v>2</v>
      </c>
      <c r="C96" s="59"/>
      <c r="D96" s="59"/>
      <c r="E96" s="60"/>
      <c r="F96" s="61">
        <v>3</v>
      </c>
      <c r="G96" s="60"/>
      <c r="H96" s="10">
        <v>4</v>
      </c>
      <c r="I96" s="61">
        <v>5</v>
      </c>
      <c r="J96" s="60"/>
    </row>
    <row r="97" spans="1:10" ht="16.5" customHeight="1" thickBot="1" x14ac:dyDescent="0.3">
      <c r="A97" s="9">
        <v>1</v>
      </c>
      <c r="B97" s="70" t="s">
        <v>88</v>
      </c>
      <c r="C97" s="124"/>
      <c r="D97" s="124"/>
      <c r="E97" s="125"/>
      <c r="F97" s="61" t="s">
        <v>89</v>
      </c>
      <c r="G97" s="60"/>
      <c r="H97" s="46">
        <v>12</v>
      </c>
      <c r="I97" s="61">
        <v>11250</v>
      </c>
      <c r="J97" s="60"/>
    </row>
    <row r="98" spans="1:10" ht="16.5" customHeight="1" thickBot="1" x14ac:dyDescent="0.3">
      <c r="A98" s="9">
        <v>2</v>
      </c>
      <c r="B98" s="70" t="s">
        <v>90</v>
      </c>
      <c r="C98" s="124"/>
      <c r="D98" s="124"/>
      <c r="E98" s="125"/>
      <c r="F98" s="61" t="s">
        <v>89</v>
      </c>
      <c r="G98" s="60"/>
      <c r="H98" s="50">
        <v>12</v>
      </c>
      <c r="I98" s="61">
        <v>12000</v>
      </c>
      <c r="J98" s="60"/>
    </row>
    <row r="99" spans="1:10" ht="16.5" customHeight="1" thickBot="1" x14ac:dyDescent="0.3">
      <c r="A99" s="9">
        <v>3</v>
      </c>
      <c r="B99" s="70" t="s">
        <v>109</v>
      </c>
      <c r="C99" s="124"/>
      <c r="D99" s="124"/>
      <c r="E99" s="125"/>
      <c r="F99" s="61" t="s">
        <v>89</v>
      </c>
      <c r="G99" s="60"/>
      <c r="H99" s="50">
        <v>12</v>
      </c>
      <c r="I99" s="61">
        <v>26400</v>
      </c>
      <c r="J99" s="60"/>
    </row>
    <row r="100" spans="1:10" ht="16.5" customHeight="1" thickBot="1" x14ac:dyDescent="0.3">
      <c r="A100" s="9">
        <v>4</v>
      </c>
      <c r="B100" s="70" t="s">
        <v>91</v>
      </c>
      <c r="C100" s="124"/>
      <c r="D100" s="124"/>
      <c r="E100" s="125"/>
      <c r="F100" s="61" t="s">
        <v>89</v>
      </c>
      <c r="G100" s="60"/>
      <c r="H100" s="50">
        <v>12</v>
      </c>
      <c r="I100" s="61">
        <v>8700</v>
      </c>
      <c r="J100" s="60"/>
    </row>
    <row r="101" spans="1:10" ht="16.5" customHeight="1" thickBot="1" x14ac:dyDescent="0.3">
      <c r="A101" s="23">
        <v>5</v>
      </c>
      <c r="B101" s="70" t="s">
        <v>113</v>
      </c>
      <c r="C101" s="72"/>
      <c r="D101" s="72"/>
      <c r="E101" s="71"/>
      <c r="F101" s="61" t="s">
        <v>89</v>
      </c>
      <c r="G101" s="60"/>
      <c r="H101" s="17"/>
      <c r="I101" s="127"/>
      <c r="J101" s="128"/>
    </row>
    <row r="102" spans="1:10" ht="16.5" customHeight="1" thickBot="1" x14ac:dyDescent="0.3">
      <c r="A102" s="26">
        <v>6</v>
      </c>
      <c r="B102" s="130" t="s">
        <v>105</v>
      </c>
      <c r="C102" s="131"/>
      <c r="D102" s="131"/>
      <c r="E102" s="132"/>
      <c r="F102" s="66" t="s">
        <v>89</v>
      </c>
      <c r="G102" s="67"/>
      <c r="H102" s="53">
        <v>12</v>
      </c>
      <c r="I102" s="74">
        <v>33600</v>
      </c>
      <c r="J102" s="78"/>
    </row>
    <row r="103" spans="1:10" ht="16.5" customHeight="1" thickBot="1" x14ac:dyDescent="0.3">
      <c r="A103" s="129" t="s">
        <v>50</v>
      </c>
      <c r="B103" s="123"/>
      <c r="C103" s="123"/>
      <c r="D103" s="123"/>
      <c r="E103" s="75"/>
      <c r="F103" s="74" t="s">
        <v>21</v>
      </c>
      <c r="G103" s="75"/>
      <c r="H103" s="24" t="s">
        <v>21</v>
      </c>
      <c r="I103" s="74">
        <f>SUM(I97:J102)</f>
        <v>91950</v>
      </c>
      <c r="J103" s="78"/>
    </row>
    <row r="104" spans="1:10" ht="16.5" customHeight="1" x14ac:dyDescent="0.25">
      <c r="A104" s="22"/>
      <c r="B104" s="22"/>
      <c r="C104" s="22"/>
      <c r="D104" s="22"/>
      <c r="E104" s="22"/>
      <c r="F104" s="22"/>
      <c r="G104" s="22"/>
      <c r="H104" s="22"/>
      <c r="I104" s="22"/>
      <c r="J104" s="22"/>
    </row>
    <row r="105" spans="1:10" ht="18" thickBot="1" x14ac:dyDescent="0.3">
      <c r="A105" s="148" t="s">
        <v>93</v>
      </c>
      <c r="B105" s="148"/>
      <c r="C105" s="148"/>
      <c r="D105" s="148"/>
      <c r="E105" s="148"/>
      <c r="F105" s="148"/>
      <c r="G105" s="148"/>
      <c r="H105" s="148"/>
      <c r="I105" s="148"/>
      <c r="J105" s="148"/>
    </row>
    <row r="106" spans="1:10" ht="32.25" thickBot="1" x14ac:dyDescent="0.3">
      <c r="A106" s="7" t="s">
        <v>6</v>
      </c>
      <c r="B106" s="61" t="s">
        <v>53</v>
      </c>
      <c r="C106" s="59"/>
      <c r="D106" s="59"/>
      <c r="E106" s="60"/>
      <c r="F106" s="61" t="s">
        <v>94</v>
      </c>
      <c r="G106" s="60"/>
      <c r="H106" s="61" t="s">
        <v>95</v>
      </c>
      <c r="I106" s="60"/>
    </row>
    <row r="107" spans="1:10" ht="16.5" thickBot="1" x14ac:dyDescent="0.3">
      <c r="A107" s="9">
        <v>1</v>
      </c>
      <c r="B107" s="61">
        <v>2</v>
      </c>
      <c r="C107" s="59"/>
      <c r="D107" s="59"/>
      <c r="E107" s="60"/>
      <c r="F107" s="61">
        <v>3</v>
      </c>
      <c r="G107" s="60"/>
      <c r="H107" s="61">
        <v>4</v>
      </c>
      <c r="I107" s="60"/>
    </row>
    <row r="108" spans="1:10" ht="16.5" customHeight="1" thickBot="1" x14ac:dyDescent="0.3">
      <c r="A108" s="15">
        <v>1</v>
      </c>
      <c r="B108" s="70" t="s">
        <v>96</v>
      </c>
      <c r="C108" s="72"/>
      <c r="D108" s="72"/>
      <c r="E108" s="71"/>
      <c r="F108" s="61" t="s">
        <v>97</v>
      </c>
      <c r="G108" s="60"/>
      <c r="H108" s="61">
        <v>40471.199999999997</v>
      </c>
      <c r="I108" s="60"/>
    </row>
    <row r="109" spans="1:10" ht="16.5" thickBot="1" x14ac:dyDescent="0.3">
      <c r="A109" s="15">
        <v>2</v>
      </c>
      <c r="B109" s="70" t="s">
        <v>106</v>
      </c>
      <c r="C109" s="72"/>
      <c r="D109" s="72"/>
      <c r="E109" s="71"/>
      <c r="F109" s="61" t="s">
        <v>97</v>
      </c>
      <c r="G109" s="60"/>
      <c r="H109" s="61">
        <v>15000</v>
      </c>
      <c r="I109" s="60"/>
    </row>
    <row r="110" spans="1:10" ht="16.5" thickBot="1" x14ac:dyDescent="0.3">
      <c r="A110" s="43">
        <v>3</v>
      </c>
      <c r="B110" s="72" t="s">
        <v>117</v>
      </c>
      <c r="C110" s="72"/>
      <c r="D110" s="72"/>
      <c r="E110" s="71"/>
      <c r="F110" s="46"/>
      <c r="G110" s="47"/>
      <c r="H110" s="61">
        <v>30000</v>
      </c>
      <c r="I110" s="60"/>
    </row>
    <row r="111" spans="1:10" ht="16.5" thickBot="1" x14ac:dyDescent="0.3">
      <c r="A111" s="14">
        <v>4</v>
      </c>
      <c r="B111" s="59" t="s">
        <v>114</v>
      </c>
      <c r="C111" s="59"/>
      <c r="D111" s="59"/>
      <c r="E111" s="60"/>
      <c r="F111" s="46"/>
      <c r="G111" s="47"/>
      <c r="H111" s="61">
        <v>1.5</v>
      </c>
      <c r="I111" s="60"/>
    </row>
    <row r="112" spans="1:10" ht="16.5" customHeight="1" thickBot="1" x14ac:dyDescent="0.3">
      <c r="A112" s="43">
        <v>5</v>
      </c>
      <c r="B112" s="72" t="s">
        <v>118</v>
      </c>
      <c r="C112" s="72"/>
      <c r="D112" s="72"/>
      <c r="E112" s="71"/>
      <c r="F112" s="46"/>
      <c r="G112" s="47"/>
      <c r="H112" s="61"/>
      <c r="I112" s="60"/>
    </row>
    <row r="113" spans="1:10" ht="16.5" customHeight="1" thickBot="1" x14ac:dyDescent="0.3">
      <c r="A113" s="70" t="s">
        <v>50</v>
      </c>
      <c r="B113" s="72"/>
      <c r="C113" s="72"/>
      <c r="D113" s="72"/>
      <c r="E113" s="71"/>
      <c r="F113" s="61" t="s">
        <v>97</v>
      </c>
      <c r="G113" s="60"/>
      <c r="H113" s="61">
        <f>SUM(H108:I112)</f>
        <v>85472.7</v>
      </c>
      <c r="I113" s="60"/>
    </row>
    <row r="114" spans="1:10" ht="16.5" customHeight="1" x14ac:dyDescent="0.25">
      <c r="A114" s="25"/>
      <c r="B114" s="25"/>
      <c r="C114" s="25"/>
      <c r="D114" s="25"/>
      <c r="E114" s="25"/>
      <c r="F114" s="22"/>
      <c r="G114" s="22"/>
      <c r="H114" s="22"/>
      <c r="I114" s="22"/>
    </row>
    <row r="115" spans="1:10" ht="35.25" customHeight="1" thickBot="1" x14ac:dyDescent="0.3">
      <c r="A115" s="80" t="s">
        <v>98</v>
      </c>
      <c r="B115" s="80"/>
      <c r="C115" s="80"/>
      <c r="D115" s="80"/>
      <c r="E115" s="80"/>
      <c r="F115" s="80"/>
      <c r="G115" s="80"/>
      <c r="H115" s="80"/>
      <c r="I115" s="80"/>
      <c r="J115" s="80"/>
    </row>
    <row r="116" spans="1:10" ht="32.25" thickBot="1" x14ac:dyDescent="0.3">
      <c r="A116" s="7" t="s">
        <v>6</v>
      </c>
      <c r="B116" s="61" t="s">
        <v>25</v>
      </c>
      <c r="C116" s="59"/>
      <c r="D116" s="59"/>
      <c r="E116" s="60"/>
      <c r="F116" s="8" t="s">
        <v>99</v>
      </c>
      <c r="G116" s="61" t="s">
        <v>100</v>
      </c>
      <c r="H116" s="60"/>
      <c r="I116" s="61" t="s">
        <v>56</v>
      </c>
      <c r="J116" s="60"/>
    </row>
    <row r="117" spans="1:10" ht="16.5" thickBot="1" x14ac:dyDescent="0.3">
      <c r="A117" s="9"/>
      <c r="B117" s="61">
        <v>1</v>
      </c>
      <c r="C117" s="59"/>
      <c r="D117" s="59"/>
      <c r="E117" s="60"/>
      <c r="F117" s="10">
        <v>2</v>
      </c>
      <c r="G117" s="61">
        <v>3</v>
      </c>
      <c r="H117" s="60"/>
      <c r="I117" s="61">
        <v>4</v>
      </c>
      <c r="J117" s="60"/>
    </row>
    <row r="118" spans="1:10" ht="16.5" thickBot="1" x14ac:dyDescent="0.3">
      <c r="A118" s="15">
        <v>1</v>
      </c>
      <c r="B118" s="70" t="s">
        <v>120</v>
      </c>
      <c r="C118" s="72"/>
      <c r="D118" s="72"/>
      <c r="E118" s="71"/>
      <c r="F118" s="16"/>
      <c r="G118" s="81"/>
      <c r="H118" s="82"/>
      <c r="I118" s="61">
        <f>313744.55+129060.21</f>
        <v>442804.76</v>
      </c>
      <c r="J118" s="60"/>
    </row>
    <row r="119" spans="1:10" ht="16.5" thickBot="1" x14ac:dyDescent="0.3">
      <c r="A119" s="43">
        <v>2</v>
      </c>
      <c r="B119" s="59" t="s">
        <v>115</v>
      </c>
      <c r="C119" s="59"/>
      <c r="D119" s="59"/>
      <c r="E119" s="60"/>
      <c r="F119" s="16"/>
      <c r="G119" s="54"/>
      <c r="H119" s="55"/>
      <c r="I119" s="61">
        <f>35972.1+104406.74</f>
        <v>140378.84</v>
      </c>
      <c r="J119" s="60"/>
    </row>
    <row r="120" spans="1:10" ht="16.5" thickBot="1" x14ac:dyDescent="0.3">
      <c r="A120" s="43">
        <v>3</v>
      </c>
      <c r="B120" s="72" t="s">
        <v>110</v>
      </c>
      <c r="C120" s="72"/>
      <c r="D120" s="72"/>
      <c r="E120" s="71"/>
      <c r="F120" s="16"/>
      <c r="G120" s="41"/>
      <c r="H120" s="42"/>
      <c r="I120" s="61">
        <v>15000</v>
      </c>
      <c r="J120" s="60"/>
    </row>
    <row r="121" spans="1:10" ht="16.5" customHeight="1" thickBot="1" x14ac:dyDescent="0.3">
      <c r="A121" s="70" t="s">
        <v>50</v>
      </c>
      <c r="B121" s="72"/>
      <c r="C121" s="72"/>
      <c r="D121" s="72"/>
      <c r="E121" s="71"/>
      <c r="F121" s="16"/>
      <c r="G121" s="61" t="s">
        <v>21</v>
      </c>
      <c r="H121" s="60"/>
      <c r="I121" s="61">
        <f>SUM(I118:J120)</f>
        <v>598183.6</v>
      </c>
      <c r="J121" s="60"/>
    </row>
    <row r="124" spans="1:10" x14ac:dyDescent="0.25">
      <c r="B124" s="145" t="s">
        <v>107</v>
      </c>
      <c r="C124" s="146"/>
      <c r="D124" s="146"/>
      <c r="E124" s="147"/>
      <c r="F124" s="44"/>
      <c r="G124" s="44"/>
      <c r="H124" s="44"/>
      <c r="I124" s="143">
        <f>I121+H113+I103+I93+I85+J79+I70+J57+I49+I28+I19</f>
        <v>12695414.568370508</v>
      </c>
      <c r="J124" s="144"/>
    </row>
    <row r="126" spans="1:10" x14ac:dyDescent="0.25">
      <c r="I126" s="62">
        <v>12695414.57</v>
      </c>
      <c r="J126" s="62"/>
    </row>
    <row r="127" spans="1:10" x14ac:dyDescent="0.25">
      <c r="I127" s="79">
        <f>I126-I124</f>
        <v>1.6294922679662704E-3</v>
      </c>
      <c r="J127" s="62"/>
    </row>
  </sheetData>
  <mergeCells count="261">
    <mergeCell ref="I124:J124"/>
    <mergeCell ref="B99:E99"/>
    <mergeCell ref="F99:G99"/>
    <mergeCell ref="I99:J99"/>
    <mergeCell ref="B120:E120"/>
    <mergeCell ref="I120:J120"/>
    <mergeCell ref="B124:E124"/>
    <mergeCell ref="I121:J121"/>
    <mergeCell ref="B118:E118"/>
    <mergeCell ref="A121:E121"/>
    <mergeCell ref="G121:H121"/>
    <mergeCell ref="G118:H118"/>
    <mergeCell ref="I118:J118"/>
    <mergeCell ref="F107:G107"/>
    <mergeCell ref="H107:I107"/>
    <mergeCell ref="B108:E108"/>
    <mergeCell ref="B112:E112"/>
    <mergeCell ref="F108:G108"/>
    <mergeCell ref="B117:E117"/>
    <mergeCell ref="G117:H117"/>
    <mergeCell ref="I117:J117"/>
    <mergeCell ref="A105:J105"/>
    <mergeCell ref="A115:J115"/>
    <mergeCell ref="I116:J116"/>
    <mergeCell ref="I15:J15"/>
    <mergeCell ref="I16:J16"/>
    <mergeCell ref="I17:J17"/>
    <mergeCell ref="I18:J18"/>
    <mergeCell ref="I19:J19"/>
    <mergeCell ref="B13:C13"/>
    <mergeCell ref="B14:C14"/>
    <mergeCell ref="B15:C15"/>
    <mergeCell ref="B16:C16"/>
    <mergeCell ref="B17:C17"/>
    <mergeCell ref="B18:C18"/>
    <mergeCell ref="A19:C19"/>
    <mergeCell ref="I14:J14"/>
    <mergeCell ref="I13:J13"/>
    <mergeCell ref="B116:E116"/>
    <mergeCell ref="G116:H116"/>
    <mergeCell ref="F113:G113"/>
    <mergeCell ref="H108:I108"/>
    <mergeCell ref="H112:I112"/>
    <mergeCell ref="H113:I113"/>
    <mergeCell ref="A113:E113"/>
    <mergeCell ref="B106:E106"/>
    <mergeCell ref="F106:G106"/>
    <mergeCell ref="H106:I106"/>
    <mergeCell ref="B107:E107"/>
    <mergeCell ref="B109:E109"/>
    <mergeCell ref="F109:G109"/>
    <mergeCell ref="H109:I109"/>
    <mergeCell ref="B110:E110"/>
    <mergeCell ref="H110:I110"/>
    <mergeCell ref="B111:E111"/>
    <mergeCell ref="H111:I111"/>
    <mergeCell ref="I98:J98"/>
    <mergeCell ref="I100:J100"/>
    <mergeCell ref="I101:J101"/>
    <mergeCell ref="I103:J103"/>
    <mergeCell ref="I96:J96"/>
    <mergeCell ref="F96:G96"/>
    <mergeCell ref="B98:E98"/>
    <mergeCell ref="B100:E100"/>
    <mergeCell ref="B101:E101"/>
    <mergeCell ref="A103:E103"/>
    <mergeCell ref="F98:G98"/>
    <mergeCell ref="F100:G100"/>
    <mergeCell ref="F101:G101"/>
    <mergeCell ref="F103:G103"/>
    <mergeCell ref="F97:G97"/>
    <mergeCell ref="I97:J97"/>
    <mergeCell ref="B102:E102"/>
    <mergeCell ref="F102:G102"/>
    <mergeCell ref="I102:J102"/>
    <mergeCell ref="B91:C91"/>
    <mergeCell ref="B92:C92"/>
    <mergeCell ref="D89:E89"/>
    <mergeCell ref="D90:E90"/>
    <mergeCell ref="D91:E91"/>
    <mergeCell ref="D92:E92"/>
    <mergeCell ref="F89:G89"/>
    <mergeCell ref="F90:G90"/>
    <mergeCell ref="F91:G91"/>
    <mergeCell ref="F92:G92"/>
    <mergeCell ref="B95:E95"/>
    <mergeCell ref="B96:E96"/>
    <mergeCell ref="B97:E97"/>
    <mergeCell ref="I93:J93"/>
    <mergeCell ref="F93:G93"/>
    <mergeCell ref="D93:E93"/>
    <mergeCell ref="A93:C93"/>
    <mergeCell ref="F95:G95"/>
    <mergeCell ref="I95:J95"/>
    <mergeCell ref="A94:J94"/>
    <mergeCell ref="I89:J89"/>
    <mergeCell ref="I90:J90"/>
    <mergeCell ref="B82:D82"/>
    <mergeCell ref="B83:D83"/>
    <mergeCell ref="B84:D84"/>
    <mergeCell ref="E84:F84"/>
    <mergeCell ref="G84:H84"/>
    <mergeCell ref="I84:J84"/>
    <mergeCell ref="I85:J85"/>
    <mergeCell ref="E85:F85"/>
    <mergeCell ref="G85:H85"/>
    <mergeCell ref="A85:D85"/>
    <mergeCell ref="I87:J87"/>
    <mergeCell ref="I88:J88"/>
    <mergeCell ref="F87:G87"/>
    <mergeCell ref="D87:E87"/>
    <mergeCell ref="B87:C87"/>
    <mergeCell ref="B88:C88"/>
    <mergeCell ref="B90:C90"/>
    <mergeCell ref="B67:D67"/>
    <mergeCell ref="E67:F67"/>
    <mergeCell ref="G67:H67"/>
    <mergeCell ref="I67:J67"/>
    <mergeCell ref="B69:D69"/>
    <mergeCell ref="E69:F69"/>
    <mergeCell ref="G69:H69"/>
    <mergeCell ref="I69:J69"/>
    <mergeCell ref="A72:J72"/>
    <mergeCell ref="G70:H70"/>
    <mergeCell ref="I70:J70"/>
    <mergeCell ref="E70:F70"/>
    <mergeCell ref="A70:D70"/>
    <mergeCell ref="B68:D68"/>
    <mergeCell ref="I68:J68"/>
    <mergeCell ref="I64:J64"/>
    <mergeCell ref="B65:D65"/>
    <mergeCell ref="E65:F65"/>
    <mergeCell ref="G65:H65"/>
    <mergeCell ref="I65:J65"/>
    <mergeCell ref="B66:D66"/>
    <mergeCell ref="E66:F66"/>
    <mergeCell ref="G66:H66"/>
    <mergeCell ref="I66:J66"/>
    <mergeCell ref="A49:F49"/>
    <mergeCell ref="A59:J59"/>
    <mergeCell ref="B63:D63"/>
    <mergeCell ref="E63:F63"/>
    <mergeCell ref="G63:H63"/>
    <mergeCell ref="I63:J63"/>
    <mergeCell ref="B64:D64"/>
    <mergeCell ref="E64:F64"/>
    <mergeCell ref="G64:H64"/>
    <mergeCell ref="F55:G55"/>
    <mergeCell ref="H55:I55"/>
    <mergeCell ref="B56:E56"/>
    <mergeCell ref="F56:G56"/>
    <mergeCell ref="H56:I56"/>
    <mergeCell ref="F57:G57"/>
    <mergeCell ref="H57:I57"/>
    <mergeCell ref="A57:E57"/>
    <mergeCell ref="G49:H49"/>
    <mergeCell ref="I49:J49"/>
    <mergeCell ref="A51:J51"/>
    <mergeCell ref="B54:E54"/>
    <mergeCell ref="F54:G54"/>
    <mergeCell ref="H54:I54"/>
    <mergeCell ref="B55:E55"/>
    <mergeCell ref="I40:J40"/>
    <mergeCell ref="B41:F41"/>
    <mergeCell ref="G41:H41"/>
    <mergeCell ref="I41:J41"/>
    <mergeCell ref="B47:F47"/>
    <mergeCell ref="G47:H47"/>
    <mergeCell ref="I47:J47"/>
    <mergeCell ref="B48:F48"/>
    <mergeCell ref="G48:H48"/>
    <mergeCell ref="I48:J48"/>
    <mergeCell ref="B45:F45"/>
    <mergeCell ref="G45:H45"/>
    <mergeCell ref="I45:J45"/>
    <mergeCell ref="B46:F46"/>
    <mergeCell ref="G46:H46"/>
    <mergeCell ref="I46:J46"/>
    <mergeCell ref="I44:J44"/>
    <mergeCell ref="B40:F40"/>
    <mergeCell ref="G40:H40"/>
    <mergeCell ref="G44:H44"/>
    <mergeCell ref="B27:D27"/>
    <mergeCell ref="E27:F27"/>
    <mergeCell ref="I27:J27"/>
    <mergeCell ref="G36:H36"/>
    <mergeCell ref="I36:J36"/>
    <mergeCell ref="G37:H38"/>
    <mergeCell ref="I37:J38"/>
    <mergeCell ref="A30:J30"/>
    <mergeCell ref="A33:J33"/>
    <mergeCell ref="G34:H34"/>
    <mergeCell ref="I34:J34"/>
    <mergeCell ref="I28:J28"/>
    <mergeCell ref="E28:F28"/>
    <mergeCell ref="A28:D28"/>
    <mergeCell ref="A37:A38"/>
    <mergeCell ref="B37:F37"/>
    <mergeCell ref="B38:F38"/>
    <mergeCell ref="A1:J1"/>
    <mergeCell ref="A2:J2"/>
    <mergeCell ref="A3:J3"/>
    <mergeCell ref="A5:J5"/>
    <mergeCell ref="A6:J6"/>
    <mergeCell ref="A9:J9"/>
    <mergeCell ref="B10:C12"/>
    <mergeCell ref="I10:J12"/>
    <mergeCell ref="A10:A12"/>
    <mergeCell ref="D10:D12"/>
    <mergeCell ref="E10:H10"/>
    <mergeCell ref="E11:E12"/>
    <mergeCell ref="F11:H11"/>
    <mergeCell ref="I4:J4"/>
    <mergeCell ref="I26:J26"/>
    <mergeCell ref="I82:J82"/>
    <mergeCell ref="I83:J83"/>
    <mergeCell ref="G82:H82"/>
    <mergeCell ref="G83:H83"/>
    <mergeCell ref="I127:J127"/>
    <mergeCell ref="A21:J21"/>
    <mergeCell ref="A24:J24"/>
    <mergeCell ref="B25:D25"/>
    <mergeCell ref="E25:F25"/>
    <mergeCell ref="B26:D26"/>
    <mergeCell ref="E26:F26"/>
    <mergeCell ref="I25:J25"/>
    <mergeCell ref="B39:F39"/>
    <mergeCell ref="G39:H39"/>
    <mergeCell ref="I39:J39"/>
    <mergeCell ref="A42:A43"/>
    <mergeCell ref="B34:F34"/>
    <mergeCell ref="B36:F36"/>
    <mergeCell ref="B42:F42"/>
    <mergeCell ref="B43:F43"/>
    <mergeCell ref="G42:H43"/>
    <mergeCell ref="I42:J43"/>
    <mergeCell ref="B44:F44"/>
    <mergeCell ref="B119:E119"/>
    <mergeCell ref="I119:J119"/>
    <mergeCell ref="I126:J126"/>
    <mergeCell ref="B78:D78"/>
    <mergeCell ref="F78:G78"/>
    <mergeCell ref="H78:I78"/>
    <mergeCell ref="A75:J75"/>
    <mergeCell ref="B76:D76"/>
    <mergeCell ref="F76:G76"/>
    <mergeCell ref="H76:I76"/>
    <mergeCell ref="B77:D77"/>
    <mergeCell ref="F77:G77"/>
    <mergeCell ref="H77:I77"/>
    <mergeCell ref="I91:J91"/>
    <mergeCell ref="I92:J92"/>
    <mergeCell ref="D88:E88"/>
    <mergeCell ref="F88:G88"/>
    <mergeCell ref="B89:C89"/>
    <mergeCell ref="F79:G79"/>
    <mergeCell ref="H79:I79"/>
    <mergeCell ref="B79:D79"/>
    <mergeCell ref="A81:J81"/>
    <mergeCell ref="E82:F82"/>
    <mergeCell ref="E83:F83"/>
  </mergeCells>
  <pageMargins left="0.7" right="0.16" top="0.75" bottom="0.31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Пользователь Windows</cp:lastModifiedBy>
  <cp:lastPrinted>2022-10-06T08:25:29Z</cp:lastPrinted>
  <dcterms:created xsi:type="dcterms:W3CDTF">2019-01-22T10:57:22Z</dcterms:created>
  <dcterms:modified xsi:type="dcterms:W3CDTF">2022-10-06T08:26:39Z</dcterms:modified>
</cp:coreProperties>
</file>